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vro"/>
  <bookViews>
    <workbookView xWindow="3765" yWindow="810" windowWidth="15480" windowHeight="8190"/>
  </bookViews>
  <sheets>
    <sheet name="Simulador Tarifas" sheetId="2" r:id="rId1"/>
    <sheet name="Suporte 2012" sheetId="5" state="hidden" r:id="rId2"/>
    <sheet name="Suporte 2011" sheetId="3" state="hidden" r:id="rId3"/>
  </sheets>
  <definedNames>
    <definedName name="kVa">'Simulador Tarifas'!$A$7:$A$12</definedName>
    <definedName name="Potencias" localSheetId="1">'Suporte 2012'!$A$3:$A$6</definedName>
    <definedName name="Potencias">'Suporte 2011'!$A$3:$A$6</definedName>
  </definedNames>
  <calcPr calcId="145621"/>
</workbook>
</file>

<file path=xl/calcChain.xml><?xml version="1.0" encoding="utf-8"?>
<calcChain xmlns="http://schemas.openxmlformats.org/spreadsheetml/2006/main">
  <c r="H21" i="2" l="1"/>
  <c r="G21" i="2"/>
  <c r="F21" i="2"/>
  <c r="D21" i="2"/>
  <c r="C21" i="2"/>
  <c r="B21" i="2"/>
  <c r="H15" i="2"/>
  <c r="G15" i="2"/>
  <c r="F15" i="2"/>
  <c r="D15" i="2"/>
  <c r="C15" i="2"/>
  <c r="B15" i="2"/>
  <c r="D14" i="2" l="1"/>
  <c r="C14" i="2"/>
  <c r="B14" i="2"/>
  <c r="D13" i="2"/>
  <c r="D16" i="2" s="1"/>
  <c r="C13" i="2"/>
  <c r="C16" i="2" s="1"/>
  <c r="B13" i="2"/>
  <c r="B16" i="2" s="1"/>
  <c r="H22" i="2"/>
  <c r="G22" i="2"/>
  <c r="F22" i="2"/>
  <c r="H14" i="2"/>
  <c r="G14" i="2"/>
  <c r="F14" i="2"/>
  <c r="H13" i="2"/>
  <c r="H16" i="2" s="1"/>
  <c r="G13" i="2"/>
  <c r="G16" i="2" s="1"/>
  <c r="F13" i="2"/>
  <c r="F16" i="2" s="1"/>
  <c r="F4" i="5"/>
  <c r="H23" i="2" l="1"/>
  <c r="F23" i="2"/>
  <c r="D22" i="2"/>
  <c r="C22" i="2"/>
  <c r="C23" i="2" s="1"/>
  <c r="B22" i="2"/>
  <c r="B23" i="2" s="1"/>
  <c r="G23" i="2"/>
  <c r="F4" i="3"/>
  <c r="G3" i="3"/>
  <c r="F3" i="3"/>
  <c r="D23" i="2"/>
  <c r="G17" i="2" l="1"/>
  <c r="G25" i="2" s="1"/>
  <c r="C17" i="2"/>
  <c r="C25" i="2" s="1"/>
  <c r="H17" i="2"/>
  <c r="H25" i="2" s="1"/>
  <c r="F17" i="2"/>
  <c r="F25" i="2" s="1"/>
  <c r="D17" i="2"/>
  <c r="D25" i="2" s="1"/>
  <c r="B17" i="2"/>
  <c r="B25" i="2" s="1"/>
  <c r="B27" i="2" l="1"/>
  <c r="F27" i="2"/>
</calcChain>
</file>

<file path=xl/sharedStrings.xml><?xml version="1.0" encoding="utf-8"?>
<sst xmlns="http://schemas.openxmlformats.org/spreadsheetml/2006/main" count="58" uniqueCount="36">
  <si>
    <t>Tarifa simples</t>
  </si>
  <si>
    <t>Tarifa bi-horária</t>
  </si>
  <si>
    <t>Horas de vazio</t>
  </si>
  <si>
    <t>Horas de ponta</t>
  </si>
  <si>
    <t>Horas de cheias</t>
  </si>
  <si>
    <t>Tarifa tri-horária</t>
  </si>
  <si>
    <t>Custo da energia</t>
  </si>
  <si>
    <t>Verificar pela factura da EDP, ou contagem diária</t>
  </si>
  <si>
    <t>Resultado</t>
  </si>
  <si>
    <t>Dados a preencher (a amarelo)</t>
  </si>
  <si>
    <t>Potência contratada - kVA</t>
  </si>
  <si>
    <t>Valor por kWh</t>
  </si>
  <si>
    <t>kVA</t>
  </si>
  <si>
    <t>Consumo em kWh</t>
  </si>
  <si>
    <t>Dias de potência contratada</t>
  </si>
  <si>
    <t>Valor da potência contratada(€/dia)</t>
  </si>
  <si>
    <t>Valor da potência contratada(€/mês)</t>
  </si>
  <si>
    <t>simples/bi/tri-horária</t>
  </si>
  <si>
    <t>Custo pela potência contratada (dias)</t>
  </si>
  <si>
    <t>Tarifa simples/bi/tri-horária</t>
  </si>
  <si>
    <t>Contribuição áudio-visual</t>
  </si>
  <si>
    <t>Electricidade</t>
  </si>
  <si>
    <t>Outros Débitos/ Créditos</t>
  </si>
  <si>
    <t>Taxa de exploração DGEG</t>
  </si>
  <si>
    <t>Total</t>
  </si>
  <si>
    <t>TOTAL FACTURADO</t>
  </si>
  <si>
    <t>Ponta</t>
  </si>
  <si>
    <t>Cheias</t>
  </si>
  <si>
    <t>Vazio</t>
  </si>
  <si>
    <t>MELHOR OPÇÃO:</t>
  </si>
  <si>
    <t>IVA</t>
  </si>
  <si>
    <t>Comparação</t>
  </si>
  <si>
    <t>Criação original por Ddascaldas.</t>
  </si>
  <si>
    <t>Contributos de Jribeiro e NCasquinha</t>
  </si>
  <si>
    <t>Adaptado por Pedro e o Blog</t>
  </si>
  <si>
    <t>Dezembro/2011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</si>
</sst>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407];[Red]\-#,##0.00\ [$€-407]"/>
    <numFmt numFmtId="165" formatCode="#,##0.0000\ [$€-407];[Red]\-#,##0.0000\ [$€-407]"/>
    <numFmt numFmtId="166" formatCode="#,##0.0000\ &quot;€&quot;"/>
    <numFmt numFmtId="167" formatCode="#,##0.00\ &quot;€&quot;"/>
  </numFmts>
  <fonts count="13">
    <font>
      <sz val="10"/>
      <name val="Bitstream Vera Sans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Bitstream Vera Sans"/>
      <family val="2"/>
    </font>
    <font>
      <u/>
      <sz val="10"/>
      <color indexed="12"/>
      <name val="Bitstream Vera Sans"/>
      <family val="2"/>
    </font>
    <font>
      <b/>
      <sz val="12"/>
      <color indexed="9"/>
      <name val="Verdana"/>
      <family val="2"/>
    </font>
    <font>
      <b/>
      <sz val="10"/>
      <name val="Bitstream Vera Sans"/>
    </font>
    <font>
      <b/>
      <sz val="12"/>
      <color indexed="13"/>
      <name val="Verdana"/>
      <family val="2"/>
    </font>
    <font>
      <sz val="12"/>
      <name val="Verdana"/>
      <family val="2"/>
    </font>
    <font>
      <b/>
      <sz val="12"/>
      <color indexed="57"/>
      <name val="Verdana"/>
      <family val="2"/>
    </font>
    <font>
      <sz val="12"/>
      <color indexed="9"/>
      <name val="Verdana"/>
      <family val="2"/>
    </font>
    <font>
      <u/>
      <sz val="12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2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vertical="center" wrapText="1"/>
    </xf>
    <xf numFmtId="0" fontId="10" fillId="6" borderId="0" xfId="0" applyFont="1" applyFill="1" applyAlignment="1" applyProtection="1">
      <alignment vertical="center" wrapText="1"/>
    </xf>
    <xf numFmtId="2" fontId="9" fillId="0" borderId="0" xfId="0" applyNumberFormat="1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/>
    </xf>
    <xf numFmtId="167" fontId="1" fillId="7" borderId="3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left" vertical="center" wrapText="1"/>
    </xf>
    <xf numFmtId="167" fontId="11" fillId="8" borderId="0" xfId="0" applyNumberFormat="1" applyFont="1" applyFill="1" applyBorder="1" applyAlignment="1" applyProtection="1">
      <alignment horizontal="center" vertical="center" wrapText="1"/>
    </xf>
    <xf numFmtId="0" fontId="11" fillId="8" borderId="0" xfId="0" applyFont="1" applyFill="1" applyAlignment="1" applyProtection="1">
      <alignment horizontal="left" vertical="center" wrapText="1"/>
    </xf>
    <xf numFmtId="0" fontId="11" fillId="8" borderId="0" xfId="0" applyFont="1" applyFill="1" applyAlignment="1" applyProtection="1">
      <alignment vertical="center" wrapText="1"/>
    </xf>
    <xf numFmtId="0" fontId="9" fillId="0" borderId="0" xfId="0" applyFont="1" applyAlignment="1" applyProtection="1">
      <alignment horizontal="centerContinuous" vertical="center" wrapText="1"/>
    </xf>
    <xf numFmtId="0" fontId="10" fillId="6" borderId="0" xfId="0" applyFont="1" applyFill="1" applyAlignment="1" applyProtection="1">
      <alignment horizontal="center" vertical="center" wrapText="1"/>
    </xf>
    <xf numFmtId="0" fontId="10" fillId="11" borderId="0" xfId="0" applyFont="1" applyFill="1" applyAlignment="1" applyProtection="1">
      <alignment vertical="center" wrapText="1"/>
    </xf>
    <xf numFmtId="0" fontId="9" fillId="11" borderId="0" xfId="0" applyFont="1" applyFill="1" applyAlignment="1" applyProtection="1">
      <alignment vertical="center" wrapText="1"/>
    </xf>
    <xf numFmtId="2" fontId="9" fillId="9" borderId="3" xfId="0" applyNumberFormat="1" applyFont="1" applyFill="1" applyBorder="1" applyAlignment="1" applyProtection="1">
      <alignment horizontal="center" vertical="center" wrapText="1"/>
    </xf>
    <xf numFmtId="2" fontId="10" fillId="11" borderId="0" xfId="0" applyNumberFormat="1" applyFont="1" applyFill="1" applyAlignment="1" applyProtection="1">
      <alignment vertical="center" wrapText="1"/>
    </xf>
    <xf numFmtId="2" fontId="1" fillId="9" borderId="3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right" vertical="center" wrapText="1"/>
    </xf>
    <xf numFmtId="2" fontId="9" fillId="0" borderId="0" xfId="0" applyNumberFormat="1" applyFont="1" applyAlignment="1" applyProtection="1">
      <alignment horizontal="left" vertical="center" wrapText="1"/>
    </xf>
    <xf numFmtId="0" fontId="12" fillId="0" borderId="0" xfId="1" applyFont="1" applyAlignment="1" applyProtection="1">
      <alignment horizontal="right" vertical="center" wrapText="1"/>
    </xf>
    <xf numFmtId="0" fontId="8" fillId="9" borderId="0" xfId="0" applyFont="1" applyFill="1" applyAlignment="1" applyProtection="1">
      <alignment horizontal="center" vertical="center" wrapText="1"/>
    </xf>
    <xf numFmtId="0" fontId="6" fillId="9" borderId="0" xfId="0" applyFont="1" applyFill="1" applyAlignment="1" applyProtection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2" fontId="6" fillId="10" borderId="0" xfId="0" applyNumberFormat="1" applyFont="1" applyFill="1" applyBorder="1" applyAlignment="1" applyProtection="1">
      <alignment horizontal="center" vertical="center" wrapText="1"/>
    </xf>
    <xf numFmtId="0" fontId="1" fillId="0" borderId="2" xfId="0" quotePrefix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ropa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H34"/>
  <sheetViews>
    <sheetView showGridLines="0" tabSelected="1" zoomScale="70" zoomScaleNormal="70" workbookViewId="0">
      <selection activeCell="A30" sqref="A30"/>
    </sheetView>
  </sheetViews>
  <sheetFormatPr defaultColWidth="10.28515625" defaultRowHeight="35.1" customHeight="1"/>
  <cols>
    <col min="1" max="1" width="51" style="19" bestFit="1" customWidth="1"/>
    <col min="2" max="3" width="15.7109375" style="19" customWidth="1"/>
    <col min="4" max="4" width="15.7109375" style="14" customWidth="1"/>
    <col min="5" max="5" width="18.7109375" style="14" customWidth="1"/>
    <col min="6" max="8" width="15.7109375" style="14" customWidth="1"/>
    <col min="9" max="16384" width="10.28515625" style="14"/>
  </cols>
  <sheetData>
    <row r="1" spans="1:8" ht="20.100000000000001" customHeight="1">
      <c r="A1" s="53" t="s">
        <v>9</v>
      </c>
      <c r="B1" s="53"/>
      <c r="C1" s="53"/>
      <c r="D1" s="53"/>
      <c r="E1" s="53"/>
      <c r="F1" s="53"/>
      <c r="G1" s="53"/>
      <c r="H1" s="53"/>
    </row>
    <row r="2" spans="1:8" ht="20.100000000000001" customHeight="1">
      <c r="A2" s="14"/>
      <c r="B2" s="14"/>
      <c r="C2" s="55" t="s">
        <v>7</v>
      </c>
      <c r="D2" s="55"/>
      <c r="E2" s="55"/>
    </row>
    <row r="3" spans="1:8" ht="20.100000000000001" customHeight="1">
      <c r="A3" s="15"/>
      <c r="B3" s="16"/>
      <c r="C3" s="56"/>
      <c r="D3" s="56"/>
      <c r="E3" s="56"/>
    </row>
    <row r="4" spans="1:8" ht="35.1" customHeight="1">
      <c r="A4" s="17" t="s">
        <v>10</v>
      </c>
      <c r="B4" s="18">
        <v>3.45</v>
      </c>
      <c r="E4" s="20"/>
      <c r="F4" s="21" t="s">
        <v>3</v>
      </c>
      <c r="G4" s="21" t="s">
        <v>4</v>
      </c>
      <c r="H4" s="21" t="s">
        <v>2</v>
      </c>
    </row>
    <row r="5" spans="1:8" ht="20.100000000000001" customHeight="1">
      <c r="A5" s="17" t="s">
        <v>14</v>
      </c>
      <c r="B5" s="22">
        <v>0</v>
      </c>
      <c r="D5" s="57" t="s">
        <v>13</v>
      </c>
      <c r="E5" s="58"/>
      <c r="F5" s="24">
        <v>0</v>
      </c>
      <c r="G5" s="24">
        <v>0</v>
      </c>
      <c r="H5" s="24">
        <v>0</v>
      </c>
    </row>
    <row r="6" spans="1:8" ht="20.100000000000001" customHeight="1">
      <c r="A6" s="14"/>
      <c r="B6" s="14"/>
      <c r="C6" s="14"/>
    </row>
    <row r="7" spans="1:8" ht="20.100000000000001" customHeight="1">
      <c r="A7" s="54" t="s">
        <v>8</v>
      </c>
      <c r="B7" s="54"/>
      <c r="C7" s="54"/>
      <c r="D7" s="54"/>
      <c r="E7" s="54"/>
      <c r="F7" s="54"/>
      <c r="G7" s="54"/>
      <c r="H7" s="54"/>
    </row>
    <row r="8" spans="1:8" ht="20.100000000000001" customHeight="1">
      <c r="A8" s="25"/>
      <c r="B8" s="25"/>
      <c r="C8" s="25"/>
      <c r="D8" s="25"/>
      <c r="E8" s="25"/>
      <c r="F8" s="25"/>
      <c r="G8" s="25"/>
    </row>
    <row r="9" spans="1:8" ht="20.100000000000001" customHeight="1">
      <c r="A9" s="26" t="s">
        <v>21</v>
      </c>
      <c r="B9" s="44"/>
      <c r="C9" s="44"/>
      <c r="D9" s="44"/>
      <c r="E9" s="45"/>
      <c r="F9" s="44"/>
      <c r="G9" s="44"/>
      <c r="H9" s="44"/>
    </row>
    <row r="10" spans="1:8" ht="20.100000000000001" customHeight="1">
      <c r="A10" s="28"/>
      <c r="B10" s="14"/>
      <c r="C10" s="27"/>
      <c r="E10" s="44"/>
      <c r="F10" s="27"/>
      <c r="G10" s="27"/>
    </row>
    <row r="11" spans="1:8" ht="20.100000000000001" customHeight="1">
      <c r="A11" s="14"/>
      <c r="B11" s="57">
        <v>2012</v>
      </c>
      <c r="C11" s="61"/>
      <c r="D11" s="58"/>
      <c r="E11" s="43" t="s">
        <v>31</v>
      </c>
      <c r="F11" s="60" t="s">
        <v>35</v>
      </c>
      <c r="G11" s="61"/>
      <c r="H11" s="58"/>
    </row>
    <row r="12" spans="1:8" ht="35.1" customHeight="1">
      <c r="A12" s="20"/>
      <c r="B12" s="21" t="s">
        <v>0</v>
      </c>
      <c r="C12" s="21" t="s">
        <v>1</v>
      </c>
      <c r="D12" s="21" t="s">
        <v>5</v>
      </c>
      <c r="E12" s="44"/>
      <c r="F12" s="21" t="s">
        <v>0</v>
      </c>
      <c r="G12" s="21" t="s">
        <v>1</v>
      </c>
      <c r="H12" s="21" t="s">
        <v>5</v>
      </c>
    </row>
    <row r="13" spans="1:8" ht="33.75" customHeight="1">
      <c r="A13" s="23" t="s">
        <v>18</v>
      </c>
      <c r="B13" s="46">
        <f>VLOOKUP(B4,'Suporte 2012'!A14:B21,2,0)*B5</f>
        <v>0</v>
      </c>
      <c r="C13" s="46">
        <f>VLOOKUP(B4,'Suporte 2012'!A14:B21,2,0)*B5</f>
        <v>0</v>
      </c>
      <c r="D13" s="46">
        <f>VLOOKUP(B4,'Suporte 2012'!A14:B21,2,0)*B5</f>
        <v>0</v>
      </c>
      <c r="E13" s="47"/>
      <c r="F13" s="46">
        <f>VLOOKUP(B4,'Suporte 2011'!A14:B21,2,0)*B5</f>
        <v>0</v>
      </c>
      <c r="G13" s="46">
        <f>VLOOKUP(B4,'Suporte 2011'!A14:B21,2,0)*B5</f>
        <v>0</v>
      </c>
      <c r="H13" s="46">
        <f>VLOOKUP(B4,'Suporte 2011'!A14:B21,2,0)*B5</f>
        <v>0</v>
      </c>
    </row>
    <row r="14" spans="1:8" ht="20.100000000000001" customHeight="1">
      <c r="A14" s="23" t="s">
        <v>6</v>
      </c>
      <c r="B14" s="46">
        <f>(F5+G5+H5)*'Suporte 2012'!E3</f>
        <v>0</v>
      </c>
      <c r="C14" s="46">
        <f>(F5+G5)*'Suporte 2012'!E4+'Suporte 2012'!G4*H5</f>
        <v>0</v>
      </c>
      <c r="D14" s="46">
        <f>F5*'Suporte 2012'!E5+G5*'Suporte 2012'!F5+H5*'Suporte 2012'!G5</f>
        <v>0</v>
      </c>
      <c r="E14" s="47"/>
      <c r="F14" s="46">
        <f>(F5+G5+H5)*'Suporte 2011'!E3</f>
        <v>0</v>
      </c>
      <c r="G14" s="46">
        <f>(F5+G5)*'Suporte 2011'!E4+'Suporte 2011'!G4*'Simulador Tarifas'!H5</f>
        <v>0</v>
      </c>
      <c r="H14" s="46">
        <f>F5*'Suporte 2011'!E5+'Suporte 2011'!F5*'Simulador Tarifas'!G5+'Simulador Tarifas'!H5*'Suporte 2011'!G5</f>
        <v>0</v>
      </c>
    </row>
    <row r="15" spans="1:8" ht="20.100000000000001" customHeight="1">
      <c r="A15" s="17" t="s">
        <v>23</v>
      </c>
      <c r="B15" s="46">
        <f>+IF($B$5&gt;31,0.07*2,0.07)</f>
        <v>7.0000000000000007E-2</v>
      </c>
      <c r="C15" s="46">
        <f t="shared" ref="C15:D15" si="0">+IF($B$5&gt;31,0.07*2,0.07)</f>
        <v>7.0000000000000007E-2</v>
      </c>
      <c r="D15" s="46">
        <f t="shared" si="0"/>
        <v>7.0000000000000007E-2</v>
      </c>
      <c r="E15" s="47"/>
      <c r="F15" s="46">
        <f t="shared" ref="F15:H15" si="1">+IF($B$5&gt;31,0.07*2,0.07)</f>
        <v>7.0000000000000007E-2</v>
      </c>
      <c r="G15" s="46">
        <f t="shared" si="1"/>
        <v>7.0000000000000007E-2</v>
      </c>
      <c r="H15" s="46">
        <f t="shared" si="1"/>
        <v>7.0000000000000007E-2</v>
      </c>
    </row>
    <row r="16" spans="1:8" ht="20.100000000000001" customHeight="1">
      <c r="A16" s="29" t="s">
        <v>30</v>
      </c>
      <c r="B16" s="46">
        <f>(B13+B14+B15)*23%</f>
        <v>1.6100000000000003E-2</v>
      </c>
      <c r="C16" s="46">
        <f t="shared" ref="C16:D16" si="2">(C13+C14+C15)*23%</f>
        <v>1.6100000000000003E-2</v>
      </c>
      <c r="D16" s="46">
        <f t="shared" si="2"/>
        <v>1.6100000000000003E-2</v>
      </c>
      <c r="E16" s="47"/>
      <c r="F16" s="46">
        <f t="shared" ref="F16:H16" si="3">(F13+F14+F15)*23%</f>
        <v>1.6100000000000003E-2</v>
      </c>
      <c r="G16" s="46">
        <f t="shared" si="3"/>
        <v>1.6100000000000003E-2</v>
      </c>
      <c r="H16" s="46">
        <f t="shared" si="3"/>
        <v>1.6100000000000003E-2</v>
      </c>
    </row>
    <row r="17" spans="1:8" ht="20.100000000000001" customHeight="1">
      <c r="A17" s="30" t="s">
        <v>24</v>
      </c>
      <c r="B17" s="48">
        <f>B14+B13+B15+B16</f>
        <v>8.610000000000001E-2</v>
      </c>
      <c r="C17" s="48">
        <f>C14+C13+C15+C16</f>
        <v>8.610000000000001E-2</v>
      </c>
      <c r="D17" s="48">
        <f>D14+D13+D15+D16</f>
        <v>8.610000000000001E-2</v>
      </c>
      <c r="E17" s="47"/>
      <c r="F17" s="48">
        <f>F14+F13+F15+F16</f>
        <v>8.610000000000001E-2</v>
      </c>
      <c r="G17" s="48">
        <f>G14+G13+G15+G16</f>
        <v>8.610000000000001E-2</v>
      </c>
      <c r="H17" s="48">
        <f>H14+H13+H15+H16</f>
        <v>8.610000000000001E-2</v>
      </c>
    </row>
    <row r="18" spans="1:8" ht="20.100000000000001" customHeight="1">
      <c r="A18" s="31"/>
      <c r="B18" s="49"/>
      <c r="C18" s="49"/>
      <c r="D18" s="49"/>
      <c r="E18" s="47"/>
      <c r="F18" s="49"/>
      <c r="G18" s="49"/>
      <c r="H18" s="49"/>
    </row>
    <row r="19" spans="1:8" ht="20.100000000000001" customHeight="1">
      <c r="A19" s="32" t="s">
        <v>22</v>
      </c>
      <c r="B19" s="50"/>
      <c r="C19" s="50"/>
      <c r="D19" s="50"/>
      <c r="E19" s="47"/>
      <c r="F19" s="50"/>
      <c r="G19" s="50"/>
      <c r="H19" s="50"/>
    </row>
    <row r="20" spans="1:8" ht="20.100000000000001" customHeight="1">
      <c r="A20" s="14"/>
      <c r="B20" s="25"/>
      <c r="C20" s="25"/>
      <c r="D20" s="51"/>
      <c r="E20" s="47"/>
      <c r="F20" s="25"/>
      <c r="G20" s="25"/>
      <c r="H20" s="51"/>
    </row>
    <row r="21" spans="1:8" ht="20.100000000000001" customHeight="1">
      <c r="A21" s="17" t="s">
        <v>20</v>
      </c>
      <c r="B21" s="46">
        <f>+IF($B$5&gt;31,2.25*2,2.25)</f>
        <v>2.25</v>
      </c>
      <c r="C21" s="46">
        <f t="shared" ref="C21:D21" si="4">+IF($B$5&gt;31,2.25*2,2.25)</f>
        <v>2.25</v>
      </c>
      <c r="D21" s="46">
        <f t="shared" si="4"/>
        <v>2.25</v>
      </c>
      <c r="E21" s="47"/>
      <c r="F21" s="46">
        <f t="shared" ref="F21:H21" si="5">+IF($B$5&gt;31,2.25*2,2.25)</f>
        <v>2.25</v>
      </c>
      <c r="G21" s="46">
        <f t="shared" si="5"/>
        <v>2.25</v>
      </c>
      <c r="H21" s="46">
        <f t="shared" si="5"/>
        <v>2.25</v>
      </c>
    </row>
    <row r="22" spans="1:8" ht="20.100000000000001" customHeight="1">
      <c r="A22" s="29" t="s">
        <v>30</v>
      </c>
      <c r="B22" s="46">
        <f>B21*23%</f>
        <v>0.51750000000000007</v>
      </c>
      <c r="C22" s="46">
        <f>C21*23%</f>
        <v>0.51750000000000007</v>
      </c>
      <c r="D22" s="46">
        <f>D21*23%</f>
        <v>0.51750000000000007</v>
      </c>
      <c r="E22" s="47"/>
      <c r="F22" s="46">
        <f>F21*23%</f>
        <v>0.51750000000000007</v>
      </c>
      <c r="G22" s="46">
        <f>G21*23%</f>
        <v>0.51750000000000007</v>
      </c>
      <c r="H22" s="46">
        <f>H21*23%</f>
        <v>0.51750000000000007</v>
      </c>
    </row>
    <row r="23" spans="1:8" ht="20.100000000000001" customHeight="1">
      <c r="A23" s="30" t="s">
        <v>24</v>
      </c>
      <c r="B23" s="48">
        <f>B21+B22</f>
        <v>2.7675000000000001</v>
      </c>
      <c r="C23" s="48">
        <f>C21+C22</f>
        <v>2.7675000000000001</v>
      </c>
      <c r="D23" s="48">
        <f>D21+D22</f>
        <v>2.7675000000000001</v>
      </c>
      <c r="E23" s="47"/>
      <c r="F23" s="48">
        <f>F21+F22</f>
        <v>2.7675000000000001</v>
      </c>
      <c r="G23" s="48">
        <f>G21+G22</f>
        <v>2.7675000000000001</v>
      </c>
      <c r="H23" s="48">
        <f>H21+H22</f>
        <v>2.7675000000000001</v>
      </c>
    </row>
    <row r="24" spans="1:8" ht="20.100000000000001" customHeight="1">
      <c r="A24" s="33"/>
      <c r="B24" s="50"/>
      <c r="C24" s="50"/>
      <c r="D24" s="50"/>
      <c r="E24" s="47"/>
      <c r="F24" s="50"/>
      <c r="G24" s="50"/>
      <c r="H24" s="50"/>
    </row>
    <row r="25" spans="1:8" ht="20.100000000000001" customHeight="1">
      <c r="A25" s="35" t="s">
        <v>25</v>
      </c>
      <c r="B25" s="48">
        <f>B17+B23</f>
        <v>2.8536000000000001</v>
      </c>
      <c r="C25" s="48">
        <f>C17+C23</f>
        <v>2.8536000000000001</v>
      </c>
      <c r="D25" s="48">
        <f>D17+D23</f>
        <v>2.8536000000000001</v>
      </c>
      <c r="E25" s="47"/>
      <c r="F25" s="48">
        <f>F17+F23</f>
        <v>2.8536000000000001</v>
      </c>
      <c r="G25" s="48">
        <f>G17+G23</f>
        <v>2.8536000000000001</v>
      </c>
      <c r="H25" s="48">
        <f>H17+H23</f>
        <v>2.8536000000000001</v>
      </c>
    </row>
    <row r="26" spans="1:8" ht="20.100000000000001" customHeight="1">
      <c r="A26" s="33"/>
      <c r="B26" s="33"/>
      <c r="C26" s="33"/>
      <c r="D26" s="33"/>
      <c r="E26" s="44"/>
      <c r="F26" s="19"/>
      <c r="G26" s="19"/>
    </row>
    <row r="27" spans="1:8" ht="20.100000000000001" customHeight="1">
      <c r="A27" s="35" t="s">
        <v>29</v>
      </c>
      <c r="B27" s="59" t="str">
        <f>IF(AND(B25&lt;=C25,B25&lt;=D25),B12,IF(C25&lt;=D25,C12,D12))</f>
        <v>Tarifa simples</v>
      </c>
      <c r="C27" s="59"/>
      <c r="D27" s="59"/>
      <c r="E27" s="44"/>
      <c r="F27" s="59" t="str">
        <f>IF(AND(F25&lt;=G25,F25&lt;=H25),F12,IF(G25&lt;=H25,G12,H12))</f>
        <v>Tarifa simples</v>
      </c>
      <c r="G27" s="59"/>
      <c r="H27" s="59"/>
    </row>
    <row r="28" spans="1:8" ht="20.100000000000001" customHeight="1">
      <c r="A28" s="14"/>
      <c r="B28" s="14"/>
      <c r="C28" s="36"/>
      <c r="D28" s="36"/>
      <c r="F28" s="19"/>
      <c r="G28" s="19"/>
    </row>
    <row r="29" spans="1:8" ht="20.100000000000001" customHeight="1">
      <c r="A29" s="37"/>
      <c r="B29" s="38"/>
      <c r="C29" s="39"/>
      <c r="D29" s="40"/>
      <c r="E29" s="41"/>
      <c r="F29" s="41"/>
      <c r="G29" s="41"/>
      <c r="H29" s="41"/>
    </row>
    <row r="30" spans="1:8" ht="20.100000000000001" customHeight="1"/>
    <row r="31" spans="1:8" ht="20.100000000000001" customHeight="1">
      <c r="A31" s="34" t="s">
        <v>32</v>
      </c>
      <c r="C31" s="42"/>
      <c r="D31" s="42"/>
      <c r="E31" s="52" t="s">
        <v>34</v>
      </c>
      <c r="F31" s="52"/>
      <c r="G31" s="52"/>
      <c r="H31" s="52"/>
    </row>
    <row r="32" spans="1:8" ht="20.100000000000001" customHeight="1">
      <c r="A32" s="34" t="s">
        <v>33</v>
      </c>
    </row>
    <row r="33" spans="1:1" ht="20.100000000000001" customHeight="1">
      <c r="A33" s="34"/>
    </row>
    <row r="34" spans="1:1" ht="20.100000000000001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F5:H5" name="Intervalo1"/>
    <protectedRange sqref="B4:B5" name="Intervalo2"/>
  </protectedRanges>
  <dataConsolidate/>
  <mergeCells count="9">
    <mergeCell ref="E31:H31"/>
    <mergeCell ref="A1:H1"/>
    <mergeCell ref="A7:H7"/>
    <mergeCell ref="C2:E3"/>
    <mergeCell ref="D5:E5"/>
    <mergeCell ref="B27:D27"/>
    <mergeCell ref="F27:H27"/>
    <mergeCell ref="F11:H11"/>
    <mergeCell ref="B11:D11"/>
  </mergeCells>
  <phoneticPr fontId="4" type="noConversion"/>
  <dataValidations disablePrompts="1" count="1">
    <dataValidation type="whole" operator="greaterThanOrEqual" allowBlank="1" showInputMessage="1" showErrorMessage="1" sqref="F5:H5">
      <formula1>0</formula1>
    </dataValidation>
  </dataValidations>
  <hyperlinks>
    <hyperlink ref="E31" r:id="rId1" display="Pedro e o Blog."/>
  </hyperlinks>
  <printOptions horizontalCentered="1" verticalCentered="1"/>
  <pageMargins left="0.19685039370078741" right="0.46" top="0" bottom="0" header="0" footer="0"/>
  <pageSetup scale="82" orientation="landscape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'Suporte 2011'!A14:A21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3" sqref="B3"/>
    </sheetView>
  </sheetViews>
  <sheetFormatPr defaultRowHeight="12.75"/>
  <cols>
    <col min="1" max="1" width="7.140625" bestFit="1" customWidth="1"/>
    <col min="2" max="2" width="45.5703125" customWidth="1"/>
    <col min="3" max="3" width="3.42578125" customWidth="1"/>
    <col min="4" max="4" width="18.7109375" bestFit="1" customWidth="1"/>
    <col min="5" max="7" width="10.42578125" bestFit="1" customWidth="1"/>
  </cols>
  <sheetData>
    <row r="1" spans="1:7" ht="15">
      <c r="A1" s="62" t="s">
        <v>16</v>
      </c>
      <c r="B1" s="63"/>
      <c r="D1" s="64" t="s">
        <v>11</v>
      </c>
      <c r="E1" s="64"/>
      <c r="F1" s="64"/>
      <c r="G1" s="64"/>
    </row>
    <row r="2" spans="1:7">
      <c r="A2" s="3" t="s">
        <v>12</v>
      </c>
      <c r="B2" s="3" t="s">
        <v>19</v>
      </c>
      <c r="D2" s="10"/>
      <c r="E2" s="11" t="s">
        <v>26</v>
      </c>
      <c r="F2" s="11" t="s">
        <v>27</v>
      </c>
      <c r="G2" s="11" t="s">
        <v>28</v>
      </c>
    </row>
    <row r="3" spans="1:7">
      <c r="A3" s="4">
        <v>3.45</v>
      </c>
      <c r="B3" s="5">
        <v>5.33</v>
      </c>
      <c r="D3" s="12" t="s">
        <v>0</v>
      </c>
      <c r="E3" s="13">
        <v>0.13930000000000001</v>
      </c>
      <c r="F3" s="13">
        <v>0.13930000000000001</v>
      </c>
      <c r="G3" s="13">
        <v>0.13930000000000001</v>
      </c>
    </row>
    <row r="4" spans="1:7">
      <c r="A4" s="4">
        <v>4.5999999999999996</v>
      </c>
      <c r="B4" s="5">
        <v>6.92</v>
      </c>
      <c r="D4" s="12" t="s">
        <v>1</v>
      </c>
      <c r="E4" s="13">
        <v>0.15509999999999999</v>
      </c>
      <c r="F4" s="13">
        <f>E4</f>
        <v>0.15509999999999999</v>
      </c>
      <c r="G4" s="13">
        <v>8.3299999999999999E-2</v>
      </c>
    </row>
    <row r="5" spans="1:7">
      <c r="A5" s="4">
        <v>5.75</v>
      </c>
      <c r="B5" s="5">
        <v>8.5</v>
      </c>
      <c r="D5" s="12" t="s">
        <v>5</v>
      </c>
      <c r="E5" s="13">
        <v>0.1706</v>
      </c>
      <c r="F5" s="13">
        <v>0.14419999999999999</v>
      </c>
      <c r="G5" s="13">
        <v>8.3299999999999999E-2</v>
      </c>
    </row>
    <row r="6" spans="1:7">
      <c r="A6" s="4">
        <v>6.9</v>
      </c>
      <c r="B6" s="5">
        <v>10.09</v>
      </c>
    </row>
    <row r="7" spans="1:7">
      <c r="A7" s="4">
        <v>10.35</v>
      </c>
      <c r="B7" s="5">
        <v>14.85</v>
      </c>
    </row>
    <row r="8" spans="1:7">
      <c r="A8" s="4">
        <v>13.8</v>
      </c>
      <c r="B8" s="5">
        <v>19.600000000000001</v>
      </c>
    </row>
    <row r="9" spans="1:7">
      <c r="A9" s="4">
        <v>17.25</v>
      </c>
      <c r="B9" s="5">
        <v>24.36</v>
      </c>
    </row>
    <row r="10" spans="1:7">
      <c r="A10" s="4">
        <v>20.7</v>
      </c>
      <c r="B10" s="5">
        <v>29.12</v>
      </c>
    </row>
    <row r="12" spans="1:7" ht="12.75" customHeight="1">
      <c r="A12" s="65" t="s">
        <v>15</v>
      </c>
      <c r="B12" s="66"/>
    </row>
    <row r="13" spans="1:7">
      <c r="A13" s="6" t="s">
        <v>12</v>
      </c>
      <c r="B13" s="7" t="s">
        <v>17</v>
      </c>
    </row>
    <row r="14" spans="1:7">
      <c r="A14" s="8">
        <v>3.45</v>
      </c>
      <c r="B14" s="9">
        <v>0.17480000000000001</v>
      </c>
      <c r="C14" s="1"/>
      <c r="D14" s="1"/>
      <c r="E14" s="1"/>
      <c r="F14" s="1"/>
    </row>
    <row r="15" spans="1:7">
      <c r="A15" s="8">
        <v>4.5999999999999996</v>
      </c>
      <c r="B15" s="9">
        <v>0.2268</v>
      </c>
      <c r="C15" s="2"/>
      <c r="D15" s="1"/>
      <c r="E15" s="2"/>
      <c r="F15" s="2"/>
    </row>
    <row r="16" spans="1:7">
      <c r="A16" s="8">
        <v>5.75</v>
      </c>
      <c r="B16" s="9">
        <v>0.27879999999999999</v>
      </c>
      <c r="C16" s="1"/>
      <c r="D16" s="1"/>
      <c r="E16" s="1"/>
      <c r="F16" s="1"/>
    </row>
    <row r="17" spans="1:4">
      <c r="A17" s="8">
        <v>6.9</v>
      </c>
      <c r="B17" s="9">
        <v>0.33079999999999998</v>
      </c>
      <c r="D17" s="1"/>
    </row>
    <row r="18" spans="1:4">
      <c r="A18" s="8">
        <v>10.35</v>
      </c>
      <c r="B18" s="9">
        <v>0.48680000000000001</v>
      </c>
      <c r="D18" s="1"/>
    </row>
    <row r="19" spans="1:4">
      <c r="A19" s="8">
        <v>13.8</v>
      </c>
      <c r="B19" s="9">
        <v>0.64270000000000005</v>
      </c>
      <c r="D19" s="1"/>
    </row>
    <row r="20" spans="1:4">
      <c r="A20" s="8">
        <v>17.25</v>
      </c>
      <c r="B20" s="9">
        <v>0.79869999999999997</v>
      </c>
      <c r="D20" s="1"/>
    </row>
    <row r="21" spans="1:4">
      <c r="A21" s="8">
        <v>20.7</v>
      </c>
      <c r="B21" s="9">
        <v>0.9546</v>
      </c>
      <c r="D2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D1:G1"/>
    <mergeCell ref="A12:B12"/>
  </mergeCells>
  <pageMargins left="0.74803149606299213" right="0.74803149606299213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G21"/>
  <sheetViews>
    <sheetView workbookViewId="0">
      <selection activeCell="B3" sqref="B3"/>
    </sheetView>
  </sheetViews>
  <sheetFormatPr defaultRowHeight="12.75"/>
  <cols>
    <col min="1" max="1" width="7.140625" bestFit="1" customWidth="1"/>
    <col min="2" max="2" width="45.5703125" customWidth="1"/>
    <col min="3" max="3" width="3.42578125" customWidth="1"/>
    <col min="4" max="4" width="18.7109375" bestFit="1" customWidth="1"/>
    <col min="5" max="7" width="10.42578125" bestFit="1" customWidth="1"/>
  </cols>
  <sheetData>
    <row r="1" spans="1:7" ht="15">
      <c r="A1" s="62" t="s">
        <v>16</v>
      </c>
      <c r="B1" s="63"/>
      <c r="D1" s="64" t="s">
        <v>11</v>
      </c>
      <c r="E1" s="64"/>
      <c r="F1" s="64"/>
      <c r="G1" s="64"/>
    </row>
    <row r="2" spans="1:7">
      <c r="A2" s="3" t="s">
        <v>12</v>
      </c>
      <c r="B2" s="3" t="s">
        <v>19</v>
      </c>
      <c r="D2" s="10"/>
      <c r="E2" s="11" t="s">
        <v>26</v>
      </c>
      <c r="F2" s="11" t="s">
        <v>27</v>
      </c>
      <c r="G2" s="11" t="s">
        <v>28</v>
      </c>
    </row>
    <row r="3" spans="1:7">
      <c r="A3" s="4">
        <v>3.45</v>
      </c>
      <c r="B3" s="5">
        <v>5.51</v>
      </c>
      <c r="D3" s="12" t="s">
        <v>0</v>
      </c>
      <c r="E3" s="13">
        <v>0.1326</v>
      </c>
      <c r="F3" s="13">
        <f>E3</f>
        <v>0.1326</v>
      </c>
      <c r="G3" s="13">
        <f>E3</f>
        <v>0.1326</v>
      </c>
    </row>
    <row r="4" spans="1:7">
      <c r="A4" s="4">
        <v>4.5999999999999996</v>
      </c>
      <c r="B4" s="5">
        <v>7.16</v>
      </c>
      <c r="D4" s="12" t="s">
        <v>1</v>
      </c>
      <c r="E4" s="13">
        <v>0.14480000000000001</v>
      </c>
      <c r="F4" s="13">
        <f>E4</f>
        <v>0.14480000000000001</v>
      </c>
      <c r="G4" s="13">
        <v>7.7799999999999994E-2</v>
      </c>
    </row>
    <row r="5" spans="1:7">
      <c r="A5" s="4">
        <v>5.75</v>
      </c>
      <c r="B5" s="5">
        <v>8.8000000000000007</v>
      </c>
      <c r="D5" s="12" t="s">
        <v>5</v>
      </c>
      <c r="E5" s="13">
        <v>0.1593</v>
      </c>
      <c r="F5" s="13">
        <v>0.13730000000000001</v>
      </c>
      <c r="G5" s="13">
        <v>7.7799999999999994E-2</v>
      </c>
    </row>
    <row r="6" spans="1:7">
      <c r="A6" s="4">
        <v>6.9</v>
      </c>
      <c r="B6" s="5">
        <v>10.44</v>
      </c>
    </row>
    <row r="7" spans="1:7">
      <c r="A7" s="4">
        <v>10.35</v>
      </c>
      <c r="B7" s="5">
        <v>15.37</v>
      </c>
    </row>
    <row r="8" spans="1:7">
      <c r="A8" s="4">
        <v>13.8</v>
      </c>
      <c r="B8" s="5">
        <v>20.3</v>
      </c>
    </row>
    <row r="9" spans="1:7">
      <c r="A9" s="4">
        <v>17.25</v>
      </c>
      <c r="B9" s="5">
        <v>25.23</v>
      </c>
    </row>
    <row r="10" spans="1:7">
      <c r="A10" s="4">
        <v>20.7</v>
      </c>
      <c r="B10" s="5">
        <v>30.16</v>
      </c>
    </row>
    <row r="12" spans="1:7" ht="12.75" customHeight="1">
      <c r="A12" s="65" t="s">
        <v>15</v>
      </c>
      <c r="B12" s="66"/>
    </row>
    <row r="13" spans="1:7">
      <c r="A13" s="6" t="s">
        <v>12</v>
      </c>
      <c r="B13" s="7" t="s">
        <v>17</v>
      </c>
    </row>
    <row r="14" spans="1:7">
      <c r="A14" s="8">
        <v>3.45</v>
      </c>
      <c r="B14" s="9">
        <v>0.18129999999999999</v>
      </c>
      <c r="C14" s="1"/>
      <c r="D14" s="1"/>
      <c r="E14" s="1"/>
      <c r="F14" s="1"/>
    </row>
    <row r="15" spans="1:7">
      <c r="A15" s="8">
        <v>4.5999999999999996</v>
      </c>
      <c r="B15" s="9">
        <v>0.23530000000000001</v>
      </c>
      <c r="C15" s="2"/>
      <c r="D15" s="2"/>
      <c r="E15" s="2"/>
      <c r="F15" s="2"/>
    </row>
    <row r="16" spans="1:7">
      <c r="A16" s="8">
        <v>5.75</v>
      </c>
      <c r="B16" s="9">
        <v>0.2893</v>
      </c>
      <c r="C16" s="1"/>
      <c r="D16" s="1"/>
      <c r="E16" s="1"/>
      <c r="F16" s="1"/>
    </row>
    <row r="17" spans="1:2">
      <c r="A17" s="8">
        <v>6.9</v>
      </c>
      <c r="B17" s="9">
        <v>0.34339999999999998</v>
      </c>
    </row>
    <row r="18" spans="1:2">
      <c r="A18" s="8">
        <v>10.35</v>
      </c>
      <c r="B18" s="9">
        <v>0.50539999999999996</v>
      </c>
    </row>
    <row r="19" spans="1:2">
      <c r="A19" s="8">
        <v>13.8</v>
      </c>
      <c r="B19" s="9">
        <v>0.66749999999999998</v>
      </c>
    </row>
    <row r="20" spans="1:2">
      <c r="A20" s="8">
        <v>17.25</v>
      </c>
      <c r="B20" s="9">
        <v>0.82950000000000002</v>
      </c>
    </row>
    <row r="21" spans="1:2">
      <c r="A21" s="8">
        <v>20.7</v>
      </c>
      <c r="B21" s="9">
        <v>0.99160000000000004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G1"/>
    <mergeCell ref="A12:B12"/>
    <mergeCell ref="A1:B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Simulador Tarifas</vt:lpstr>
      <vt:lpstr>Suporte 2012</vt:lpstr>
      <vt:lpstr>Suporte 2011</vt:lpstr>
      <vt:lpstr>kVa</vt:lpstr>
      <vt:lpstr>'Suporte 2012'!Potencias</vt:lpstr>
      <vt:lpstr>Potencias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tarifas de electricidade (EDP)</dc:title>
  <dc:creator>Nelson Casquinha</dc:creator>
  <cp:lastModifiedBy>Pedro Pais</cp:lastModifiedBy>
  <cp:revision>2</cp:revision>
  <cp:lastPrinted>2011-01-04T18:14:27Z</cp:lastPrinted>
  <dcterms:created xsi:type="dcterms:W3CDTF">2008-01-30T00:01:42Z</dcterms:created>
  <dcterms:modified xsi:type="dcterms:W3CDTF">2012-01-06T17:53:42Z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211370000000004041</vt:lpwstr>
  </property>
  <property fmtid="{D5CDD505-2E9C-101B-9397-08002B2CF9AE}" pid="3" name="brigNo">
    <vt:lpwstr>1</vt:lpwstr>
  </property>
  <property fmtid="{D5CDD505-2E9C-101B-9397-08002B2CF9AE}" pid="4" name="DocOwner">
    <vt:lpwstr>pedropais</vt:lpwstr>
  </property>
</Properties>
</file>